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145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<sst xmlns="http://schemas.openxmlformats.org/spreadsheetml/2006/main" count="591" uniqueCount="560">
  <si>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</si>
  <si>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</si>
  <si>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</si>
  <si>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</si>
  <si>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</si>
  <si>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</si>
  <si>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</si>
  <si>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</si>
  <si>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</si>
  <si>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</si>
  <si>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</si>
  <si>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</si>
  <si>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</si>
  <si>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</si>
  <si>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</si>
  <si>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</si>
  <si>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</si>
  <si>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</si>
  <si>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</si>
  <si>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</si>
  <si>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</si>
  <si>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</si>
  <si>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</si>
  <si>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</si>
  <si>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</si>
  <si>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</si>
  <si>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</si>
  <si>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</si>
  <si>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</si>
  <si>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</si>
  <si>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</si>
  <si>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</si>
  <si>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</si>
  <si>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</si>
  <si>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</si>
  <si>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</si>
  <si>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</si>
  <si>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</si>
  <si>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</si>
  <si>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</si>
  <si>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</si>
  <si>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</si>
  <si>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</si>
  <si>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</si>
  <si>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</si>
  <si>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</si>
  <si>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</si>
  <si>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</si>
  <si>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</si>
  <si>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</si>
  <si>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</si>
  <si>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</si>
  <si>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</si>
  <si>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</si>
  <si>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</si>
  <si>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</si>
  <si>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</si>
  <si>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</si>
  <si>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</si>
  <si>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</si>
  <si>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</si>
  <si>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</si>
  <si>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</si>
  <si>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</si>
  <si>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</si>
  <si>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</si>
  <si>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</si>
  <si>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</si>
  <si>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</si>
  <si>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</si>
  <si>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</si>
  <si>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</si>
  <si>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</si>
  <si>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</si>
  <si>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</si>
  <si>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</si>
  <si>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</si>
  <si>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</si>
  <si>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</si>
  <si>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</si>
  <si>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</si>
  <si>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</si>
  <si>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</si>
  <si>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</si>
  <si>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</si>
  <si>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</si>
  <si>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</si>
  <si>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</si>
  <si>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</si>
  <si>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</si>
  <si>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</si>
  <si>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</si>
  <si>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</si>
  <si>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</si>
  <si>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</si>
  <si>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</si>
  <si>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</si>
  <si>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</si>
  <si>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</si>
  <si>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</si>
  <si>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</si>
  <si>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</si>
  <si>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</si>
  <si>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</si>
  <si>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</si>
  <si>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</si>
  <si>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</si>
  <si>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</si>
  <si>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</si>
  <si>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</si>
  <si>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</si>
  <si>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</si>
  <si>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</si>
  <si>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</si>
  <si>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</si>
  <si>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</si>
  <si>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</si>
  <si>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</si>
  <si>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</si>
  <si>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</si>
  <si>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</si>
  <si>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</si>
  <si>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</si>
  <si>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</si>
  <si>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</si>
  <si>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</si>
  <si>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</si>
  <si>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</si>
  <si>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</si>
  <si>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</si>
  <si>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</si>
  <si>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</si>
  <si>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</si>
  <si>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</si>
  <si>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</si>
  <si>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</si>
  <si>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</si>
  <si>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</si>
  <si>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</si>
  <si>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</si>
  <si>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</si>
  <si>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</si>
  <si>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</si>
  <si>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</si>
  <si>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</si>
  <si>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</si>
  <si>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</si>
  <si>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</si>
  <si>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</si>
  <si>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</si>
  <si>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</si>
  <si>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</si>
  <si>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</si>
  <si>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</si>
  <si>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</si>
  <si>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</si>
  <si>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</si>
  <si>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</si>
  <si>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</si>
  <si>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</si>
  <si>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</si>
  <si>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</si>
  <si>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</si>
  <si>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</si>
  <si>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</si>
  <si>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</si>
  <si>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</si>
  <si>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</si>
  <si>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</si>
  <si>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</si>
  <si>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</si>
  <si>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</si>
  <si>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</si>
  <si>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</si>
  <si>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</si>
  <si>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</si>
  <si>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</si>
  <si>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</si>
  <si>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</si>
  <si>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</si>
  <si>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</si>
  <si>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</si>
  <si>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</si>
  <si>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</si>
  <si>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</si>
  <si>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</si>
  <si>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</si>
  <si>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</si>
  <si>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</si>
  <si>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</si>
  <si>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</si>
  <si>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</si>
  <si>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</si>
  <si>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</si>
  <si>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</si>
  <si>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</si>
  <si>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</si>
  <si>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</si>
  <si>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</si>
  <si>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</si>
  <si>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</si>
  <si>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</si>
  <si>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</si>
  <si>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</si>
  <si>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</si>
  <si>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</si>
  <si>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</si>
  <si>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</si>
  <si>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</si>
  <si>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</si>
  <si>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</si>
  <si>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</si>
  <si>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</si>
  <si>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</si>
  <si>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</si>
  <si>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</si>
  <si>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</si>
  <si>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</si>
  <si>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</si>
  <si>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</si>
  <si>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</si>
  <si>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</si>
  <si>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</si>
  <si>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</si>
  <si>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</si>
  <si>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</si>
  <si>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</si>
  <si>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</si>
  <si>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</si>
  <si>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</si>
  <si>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</si>
  <si>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</si>
  <si>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</si>
  <si>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</si>
  <si>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</si>
  <si>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</si>
  <si>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</si>
  <si>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</si>
  <si>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</si>
  <si>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</si>
  <si>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</si>
  <si>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</si>
  <si>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</si>
  <si>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</si>
  <si>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</si>
  <si>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</si>
  <si>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</si>
  <si>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</si>
  <si>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</si>
  <si>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</si>
  <si>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</si>
  <si>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</si>
  <si>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</si>
  <si>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</si>
  <si>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</si>
  <si>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</si>
  <si>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</si>
  <si>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</si>
  <si>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</si>
  <si>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</si>
  <si>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</si>
  <si>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</si>
  <si>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</si>
  <si>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</si>
  <si>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</si>
  <si>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</si>
  <si>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</si>
  <si>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</si>
  <si>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</si>
  <si>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</si>
  <si>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</si>
  <si>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</si>
  <si>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</si>
  <si>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</si>
  <si>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</si>
  <si>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</si>
  <si>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</si>
  <si>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</si>
  <si>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</si>
  <si>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</si>
  <si>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</si>
  <si>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</si>
  <si>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</si>
  <si>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</si>
  <si>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</si>
  <si>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</si>
  <si>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</si>
  <si>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</si>
  <si>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</si>
  <si>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</si>
  <si>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</si>
  <si>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</si>
  <si>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</si>
  <si>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</si>
  <si>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</si>
  <si>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</si>
  <si>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</si>
  <si>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</si>
  <si>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</si>
  <si>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</si>
  <si>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</si>
  <si>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</si>
  <si>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</si>
  <si>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</si>
  <si>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</si>
  <si>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</si>
  <si>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</si>
  <si>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</si>
  <si>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</si>
  <si>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</si>
  <si>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</si>
  <si>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</si>
  <si>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</si>
  <si>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</si>
  <si>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</si>
  <si>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</si>
  <si>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</si>
  <si>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</si>
  <si>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</si>
  <si>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</si>
  <si>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</si>
  <si>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</si>
  <si>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</si>
  <si>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</si>
  <si>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</si>
  <si>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</si>
  <si>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</si>
  <si>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</si>
  <si>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</si>
  <si>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</si>
  <si>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</si>
  <si>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</si>
  <si>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</si>
  <si>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</si>
  <si>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</si>
  <si>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</si>
  <si>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</si>
  <si>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</si>
  <si>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</si>
  <si>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</si>
  <si>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</si>
  <si>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</si>
  <si>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</si>
  <si>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</si>
  <si>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</si>
  <si>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</si>
  <si>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</si>
  <si>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</si>
  <si>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</si>
  <si>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</si>
  <si>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</si>
  <si>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</si>
  <si>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</si>
  <si>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</si>
  <si>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</si>
  <si>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</si>
  <si>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</si>
  <si>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</si>
  <si>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</si>
  <si>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</si>
  <si>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</si>
  <si>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</si>
  <si>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</si>
  <si>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</si>
  <si>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</si>
  <si>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</si>
  <si>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</si>
  <si>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</si>
  <si>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</si>
  <si>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</si>
  <si>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</si>
  <si>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</si>
  <si>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</si>
  <si>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</si>
  <si>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</si>
  <si>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</si>
  <si>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</si>
  <si>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</si>
  <si>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</si>
  <si>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</si>
  <si>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</si>
  <si>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</si>
  <si>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</si>
  <si>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</si>
  <si>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</si>
  <si>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</si>
  <si>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</si>
  <si>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</si>
  <si>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</si>
  <si>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</si>
  <si>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</si>
  <si>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</si>
  <si>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</si>
  <si>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</si>
  <si>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</si>
  <si>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</si>
  <si>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</si>
  <si>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</si>
  <si>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</si>
  <si>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</si>
  <si>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</si>
  <si>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</si>
  <si>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</si>
  <si>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</si>
  <si>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</si>
  <si>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</si>
  <si>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</si>
  <si>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</si>
  <si>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</si>
  <si>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</si>
  <si>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</si>
  <si>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</si>
  <si>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</si>
  <si>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</si>
  <si>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</si>
  <si>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</si>
  <si>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</si>
  <si>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</si>
  <si>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</si>
  <si>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</si>
  <si>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</si>
  <si>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</si>
  <si>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</si>
  <si>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</si>
  <si>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</si>
  <si>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</si>
  <si>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</si>
  <si>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</si>
  <si>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</si>
  <si>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</si>
  <si>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</si>
  <si>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</si>
  <si>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</si>
  <si>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</si>
  <si>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</si>
  <si>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</si>
  <si>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</si>
  <si>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</si>
  <si>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</si>
  <si>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</si>
  <si>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</si>
  <si>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</si>
  <si>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</si>
  <si>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</si>
  <si>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</si>
  <si>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</si>
  <si>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</si>
  <si>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</si>
  <si>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</si>
  <si>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</si>
  <si>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</si>
  <si>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</si>
  <si>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</si>
  <si>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</si>
  <si>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</si>
  <si>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</si>
  <si>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</si>
  <si>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</si>
  <si>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</si>
  <si>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</si>
  <si>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</si>
  <si>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</si>
  <si>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</si>
  <si>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</si>
  <si>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</si>
  <si>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</si>
  <si>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</si>
  <si>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</si>
  <si>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</si>
  <si>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</si>
  <si>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</si>
  <si>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</si>
  <si>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</si>
  <si>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</si>
  <si>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</si>
  <si>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</si>
  <si>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</si>
  <si>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</si>
  <si>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</si>
  <si>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</si>
  <si>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</si>
  <si>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</si>
  <si>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</si>
  <si>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</si>
  <si>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</si>
  <si>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</si>
  <si>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</si>
  <si>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</si>
  <si>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</si>
  <si>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</si>
  <si>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</si>
  <si>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</si>
  <si>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</si>
  <si>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</si>
  <si>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</si>
  <si>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</si>
  <si>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</si>
  <si>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</si>
  <si>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</si>
  <si>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</si>
  <si>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</si>
  <si>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</si>
  <si>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</si>
  <si>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</si>
  <si>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</si>
  <si>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</si>
  <si>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</si>
  <si>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</si>
  <si>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</si>
  <si>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</si>
  <si>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</si>
  <si>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</si>
  <si>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</si>
  <si>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</si>
  <si>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</si>
  <si>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</si>
  <si>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</si>
  <si>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</si>
  <si>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</si>
  <si>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</si>
  <si>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</si>
  <si>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</si>
  <si>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</si>
  <si>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</si>
  <si>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</si>
  <si>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</si>
  <si>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</si>
  <si>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</si>
  <si>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</si>
  <si>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</si>
  <si>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</si>
  <si>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</si>
  <si>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</si>
  <si>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</si>
  <si>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</si>
  <si>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</si>
  <si>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</si>
  <si>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</si>
  <si>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</si>
  <si>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</si>
  <si>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</si>
  <si>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</si>
  <si>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</si>
  <si>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</si>
  <si>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</si>
  <si>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</si>
  <si>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</si>
  <si>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</si>
  <si>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</si>
  <si>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</si>
  <si>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</si>
  <si>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</si>
  <si>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</si>
  <si>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</si>
  <si>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</si>
  <si>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</si>
  <si>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</si>
  <si>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</si>
  <si>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26. märtsi</t>
  </si>
  <si>
    <t>15. oktoobri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</si>
</sst>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4" fontId="5" fillId="0" borderId="7" xfId="17" applyNumberFormat="1" applyFont="1" applyBorder="1" applyAlignment="1" applyProtection="1">
      <alignment horizontal="right"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9" xfId="17" applyFont="1" applyFill="1" applyBorder="1" applyProtection="1">
      <alignment/>
      <protection locked="0"/>
    </xf>
    <xf numFmtId="4" fontId="5" fillId="0" borderId="10" xfId="17" applyNumberFormat="1" applyFont="1" applyFill="1" applyBorder="1" applyAlignment="1" applyProtection="1">
      <alignment/>
      <protection locked="0"/>
    </xf>
    <xf numFmtId="4" fontId="5" fillId="0" borderId="11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9" xfId="17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 locked="0"/>
    </xf>
    <xf numFmtId="4" fontId="9" fillId="0" borderId="16" xfId="17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7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7" applyNumberFormat="1" applyFont="1" applyFill="1" applyBorder="1" applyAlignment="1" applyProtection="1">
      <alignment/>
      <protection locked="0"/>
    </xf>
    <xf numFmtId="4" fontId="9" fillId="0" borderId="18" xfId="17" applyNumberFormat="1" applyFont="1" applyFill="1" applyBorder="1" applyProtection="1">
      <alignment/>
      <protection locked="0"/>
    </xf>
    <xf numFmtId="0" fontId="6" fillId="0" borderId="19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Protection="1">
      <alignment/>
      <protection locked="0"/>
    </xf>
    <xf numFmtId="0" fontId="1" fillId="0" borderId="20" xfId="17" applyFont="1" applyFill="1" applyBorder="1" applyAlignment="1">
      <alignment horizontal="left"/>
      <protection/>
    </xf>
    <xf numFmtId="0" fontId="1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 locked="0"/>
    </xf>
    <xf numFmtId="4" fontId="9" fillId="0" borderId="23" xfId="17" applyNumberFormat="1" applyFont="1" applyFill="1" applyBorder="1" applyProtection="1">
      <alignment/>
      <protection/>
    </xf>
    <xf numFmtId="4" fontId="9" fillId="2" borderId="15" xfId="17" applyNumberFormat="1" applyFont="1" applyFill="1" applyBorder="1" applyAlignment="1" applyProtection="1">
      <alignment/>
      <protection/>
    </xf>
    <xf numFmtId="0" fontId="1" fillId="0" borderId="24" xfId="17" applyFont="1" applyFill="1" applyBorder="1">
      <alignment/>
      <protection/>
    </xf>
    <xf numFmtId="4" fontId="9" fillId="2" borderId="15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2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0" fillId="0" borderId="0" xfId="17" applyFont="1" applyFill="1" applyBorder="1">
      <alignment/>
      <protection/>
    </xf>
    <xf numFmtId="4" fontId="5" fillId="0" borderId="15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7" applyNumberFormat="1" applyFont="1" applyFill="1" applyBorder="1" applyProtection="1">
      <alignment/>
      <protection/>
    </xf>
    <xf numFmtId="4" fontId="9" fillId="0" borderId="16" xfId="17" applyNumberFormat="1" applyFont="1" applyFill="1" applyBorder="1" applyProtection="1">
      <alignment/>
      <protection/>
    </xf>
    <xf numFmtId="4" fontId="5" fillId="0" borderId="15" xfId="17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4" xfId="17" applyFont="1" applyFill="1" applyBorder="1" applyAlignment="1">
      <alignment horizontal="left"/>
      <protection/>
    </xf>
    <xf numFmtId="0" fontId="11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/>
    </xf>
    <xf numFmtId="0" fontId="11" fillId="0" borderId="0" xfId="17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0" fontId="5" fillId="0" borderId="14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7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7" xfId="17" applyFont="1" applyFill="1" applyBorder="1">
      <alignment/>
      <protection/>
    </xf>
    <xf numFmtId="4" fontId="8" fillId="0" borderId="7" xfId="17" applyNumberFormat="1" applyFont="1" applyFill="1" applyBorder="1" applyAlignment="1" applyProtection="1">
      <alignment/>
      <protection/>
    </xf>
    <xf numFmtId="4" fontId="8" fillId="0" borderId="18" xfId="17" applyNumberFormat="1" applyFont="1" applyFill="1" applyBorder="1" applyAlignment="1" applyProtection="1">
      <alignment/>
      <protection/>
    </xf>
    <xf numFmtId="0" fontId="6" fillId="0" borderId="17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0" xfId="17" applyFont="1" applyFill="1" applyBorder="1" applyAlignment="1">
      <alignment horizontal="left"/>
      <protection/>
    </xf>
    <xf numFmtId="0" fontId="5" fillId="0" borderId="21" xfId="17" applyFont="1" applyFill="1" applyBorder="1">
      <alignment/>
      <protection/>
    </xf>
    <xf numFmtId="0" fontId="12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0" fontId="1" fillId="0" borderId="20" xfId="17" applyFont="1" applyFill="1" applyBorder="1" applyAlignment="1">
      <alignment horizontal="left"/>
      <protection/>
    </xf>
    <xf numFmtId="0" fontId="6" fillId="0" borderId="21" xfId="17" applyFont="1" applyFill="1" applyBorder="1">
      <alignment/>
      <protection/>
    </xf>
    <xf numFmtId="0" fontId="5" fillId="0" borderId="21" xfId="17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7" xfId="17" applyFont="1" applyFill="1" applyBorder="1">
      <alignment/>
      <protection/>
    </xf>
    <xf numFmtId="0" fontId="5" fillId="0" borderId="17" xfId="17" applyFont="1" applyFill="1" applyBorder="1" applyAlignment="1">
      <alignment/>
      <protection/>
    </xf>
    <xf numFmtId="0" fontId="5" fillId="0" borderId="17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8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7" xfId="17" applyNumberFormat="1" applyFont="1" applyFill="1" applyBorder="1" applyAlignment="1" applyProtection="1">
      <alignment/>
      <protection/>
    </xf>
    <xf numFmtId="4" fontId="9" fillId="0" borderId="18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3" xfId="17" applyFont="1" applyFill="1" applyBorder="1" applyAlignment="1">
      <alignment horizontal="left"/>
      <protection/>
    </xf>
    <xf numFmtId="0" fontId="1" fillId="0" borderId="9" xfId="17" applyFont="1" applyFill="1" applyBorder="1">
      <alignment/>
      <protection/>
    </xf>
    <xf numFmtId="4" fontId="9" fillId="0" borderId="10" xfId="17" applyNumberFormat="1" applyFont="1" applyFill="1" applyBorder="1" applyAlignment="1" applyProtection="1">
      <alignment/>
      <protection locked="0"/>
    </xf>
    <xf numFmtId="4" fontId="9" fillId="0" borderId="11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6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5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5" xfId="17" applyNumberFormat="1" applyFont="1" applyFill="1" applyBorder="1" applyAlignment="1" applyProtection="1">
      <alignment/>
      <protection locked="0"/>
    </xf>
    <xf numFmtId="0" fontId="1" fillId="0" borderId="14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4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24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7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1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2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4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3" xfId="17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7" applyNumberFormat="1" applyFont="1" applyFill="1" applyBorder="1" applyAlignment="1">
      <alignment horizontal="left"/>
      <protection/>
    </xf>
    <xf numFmtId="0" fontId="10" fillId="0" borderId="17" xfId="17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7" applyFont="1" applyBorder="1" applyAlignment="1">
      <alignment horizontal="left"/>
      <protection/>
    </xf>
    <xf numFmtId="49" fontId="6" fillId="0" borderId="9" xfId="17" applyNumberFormat="1" applyFont="1" applyBorder="1" applyAlignment="1">
      <alignment horizontal="left"/>
      <protection/>
    </xf>
    <xf numFmtId="0" fontId="6" fillId="0" borderId="9" xfId="17" applyFont="1" applyBorder="1">
      <alignment/>
      <protection/>
    </xf>
    <xf numFmtId="0" fontId="6" fillId="0" borderId="19" xfId="17" applyFont="1" applyBorder="1">
      <alignment/>
      <protection/>
    </xf>
    <xf numFmtId="164" fontId="6" fillId="0" borderId="9" xfId="17" applyNumberFormat="1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 wrapText="1"/>
      <protection locked="0"/>
    </xf>
    <xf numFmtId="4" fontId="8" fillId="0" borderId="11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10" fillId="0" borderId="14" xfId="17" applyFont="1" applyBorder="1" applyAlignment="1">
      <alignment horizontal="left"/>
      <protection/>
    </xf>
    <xf numFmtId="49" fontId="10" fillId="0" borderId="0" xfId="17" applyNumberFormat="1" applyFont="1" applyBorder="1" applyAlignment="1">
      <alignment horizontal="left"/>
      <protection/>
    </xf>
    <xf numFmtId="0" fontId="10" fillId="0" borderId="0" xfId="17" applyFont="1" applyBorder="1">
      <alignment/>
      <protection/>
    </xf>
    <xf numFmtId="0" fontId="5" fillId="0" borderId="24" xfId="17" applyFont="1" applyBorder="1">
      <alignment/>
      <protection/>
    </xf>
    <xf numFmtId="164" fontId="10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7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7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30" xfId="0" applyNumberFormat="1" applyFont="1" applyBorder="1" applyAlignment="1" applyProtection="1">
      <alignment/>
      <protection locked="0"/>
    </xf>
    <xf numFmtId="4" fontId="13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24" xfId="0" applyNumberFormat="1" applyFont="1" applyFill="1" applyBorder="1" applyAlignment="1" applyProtection="1">
      <alignment/>
      <protection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I64" sqref="I64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278"/>
      <c r="E8" s="16"/>
      <c r="F8" s="17" t="s">
        <v>557</v>
      </c>
      <c r="G8" s="18"/>
      <c r="H8" s="19"/>
    </row>
    <row r="9" spans="1:8" ht="13.5" thickBot="1">
      <c r="A9" s="20" t="s">
        <v>3</v>
      </c>
      <c r="B9" s="11"/>
      <c r="C9" s="11"/>
      <c r="D9" s="278"/>
      <c r="E9" s="11"/>
      <c r="F9" s="277">
        <v>40147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40323935</v>
      </c>
      <c r="H11" s="30">
        <f>H12+H24+H44+H100</f>
        <v>39005023.68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10840896</v>
      </c>
      <c r="H12" s="34">
        <f>SUM(H13:H23)</f>
        <v>10280716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8043896</v>
      </c>
      <c r="H13" s="38">
        <v>7479635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2797000</v>
      </c>
      <c r="H14" s="38">
        <v>2801081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1732286</v>
      </c>
      <c r="H24" s="34">
        <f>H25+H26</f>
        <v>1216887.88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94485</v>
      </c>
      <c r="H25" s="50">
        <v>108210.5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1637801</v>
      </c>
      <c r="H26" s="54">
        <f>SUM(H27:H43)</f>
        <v>1108677.38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916796.78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106645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774.9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6376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>
        <v>2330.7</v>
      </c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42801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975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31978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5087435</v>
      </c>
      <c r="H44" s="34">
        <f>H45+H68+H88</f>
        <v>4873264.390000001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642229</v>
      </c>
      <c r="H45" s="60">
        <f>H46+H47+H66</f>
        <v>640262.39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642229</v>
      </c>
      <c r="H47" s="67">
        <f>H48+H63+H64+H65</f>
        <v>640262.39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111529</v>
      </c>
      <c r="H48" s="67">
        <f>SUM(H49:H62)+H67</f>
        <v>108246.39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>
        <v>13800</v>
      </c>
      <c r="H49" s="38">
        <v>13800</v>
      </c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>
        <v>3440</v>
      </c>
      <c r="H52" s="38">
        <v>3440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12900</v>
      </c>
      <c r="H54" s="38">
        <v>9623.39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81389</v>
      </c>
      <c r="H55" s="38">
        <v>81383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/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14000</v>
      </c>
      <c r="H63" s="38">
        <v>7000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>
        <v>8316</v>
      </c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>
        <v>516700</v>
      </c>
      <c r="H65" s="38">
        <v>516700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1262169</v>
      </c>
      <c r="H68" s="77">
        <f>H69+H70+H86</f>
        <v>1262169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1262169</v>
      </c>
      <c r="H70" s="67">
        <f>H71+H83+H84+H85</f>
        <v>1262169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522300</v>
      </c>
      <c r="H71" s="67">
        <f>SUM(H72:H82)+H87</f>
        <v>522300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522300</v>
      </c>
      <c r="H75" s="79">
        <v>522300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>
        <v>739869</v>
      </c>
      <c r="H85" s="38">
        <v>739869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3183037</v>
      </c>
      <c r="H88" s="77">
        <f>H89+H90+H99</f>
        <v>2970833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3183037</v>
      </c>
      <c r="H90" s="67">
        <f>H91+H96+H97+H98</f>
        <v>2970833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3183037</v>
      </c>
      <c r="H91" s="85">
        <f>H92+H95</f>
        <v>2970833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3183037</v>
      </c>
      <c r="H92" s="85">
        <f>SUM(H93:H94)</f>
        <v>2970833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>
        <v>3183037</v>
      </c>
      <c r="H93" s="38">
        <v>2970833</v>
      </c>
    </row>
    <row r="94" spans="1:9" ht="12.75">
      <c r="A94" s="35"/>
      <c r="B94" s="36"/>
      <c r="C94" s="69"/>
      <c r="D94" s="36"/>
      <c r="E94" s="40"/>
      <c r="F94" s="144" t="s">
        <v>556</v>
      </c>
      <c r="G94" s="37"/>
      <c r="H94" s="38"/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22663318</v>
      </c>
      <c r="H100" s="34">
        <f>H101+H108+H122</f>
        <v>22634155.41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>
        <v>1683500</v>
      </c>
      <c r="H101" s="77">
        <f>SUM(H102:H107)</f>
        <v>1683468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>
        <v>970000</v>
      </c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713468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20928360</v>
      </c>
      <c r="H108" s="77">
        <f>SUM(H109:H114)</f>
        <v>20898078.07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137483.32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20760960</v>
      </c>
      <c r="H114" s="67">
        <f>SUM(H115:H121)</f>
        <v>20760594.75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7559977</v>
      </c>
      <c r="H115" s="38">
        <v>7559977.25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13200983</v>
      </c>
      <c r="H119" s="98">
        <v>13200617.5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51458</v>
      </c>
      <c r="H122" s="77">
        <f>H123+H124+H125</f>
        <v>52609.34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27825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2258.34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22526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40793745</v>
      </c>
      <c r="H126" s="108">
        <f>H127+H152+H186+H205</f>
        <v>34181087.510000005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6133158</v>
      </c>
      <c r="H127" s="34">
        <f>H128+H129+H139+H150</f>
        <v>4474243.4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1421548</v>
      </c>
      <c r="H128" s="112">
        <v>900000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2517223</v>
      </c>
      <c r="H129" s="117">
        <f>H130</f>
        <v>2064472.4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2517223</v>
      </c>
      <c r="H130" s="117">
        <f>SUM(H131:H138)</f>
        <v>2064472.4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314000</v>
      </c>
      <c r="H131" s="38">
        <v>301450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697463</v>
      </c>
      <c r="H132" s="38">
        <v>489101.5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448151</v>
      </c>
      <c r="H134" s="38">
        <v>366701.7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854684</v>
      </c>
      <c r="H135" s="38">
        <v>764290.2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202925</v>
      </c>
      <c r="H136" s="38">
        <v>122825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/>
      <c r="H137" s="38">
        <v>20104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1952800</v>
      </c>
      <c r="H139" s="117">
        <f>H140+H148</f>
        <v>1277813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1952800</v>
      </c>
      <c r="H140" s="67">
        <f>H141+H142+H147</f>
        <v>1277813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859800</v>
      </c>
      <c r="H142" s="67">
        <f>SUM(H143:H146)</f>
        <v>644700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/>
      <c r="H144" s="38"/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859800</v>
      </c>
      <c r="H146" s="38">
        <v>644700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>
        <v>1093000</v>
      </c>
      <c r="H147" s="38">
        <v>633113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241587</v>
      </c>
      <c r="H150" s="38">
        <v>231958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31020055</v>
      </c>
      <c r="H152" s="108">
        <f>H153+H162</f>
        <v>26736902.020000003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15663992</v>
      </c>
      <c r="H153" s="135">
        <f>H154+H160+H161</f>
        <v>14154641.97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11462383</v>
      </c>
      <c r="H154" s="67">
        <f>H155+H156+H157+H158+H159</f>
        <v>10390049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449886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2543982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6424033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673653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298495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48494</v>
      </c>
      <c r="H160" s="38">
        <v>44860.97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4153115</v>
      </c>
      <c r="H161" s="38">
        <v>3719732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15356063</v>
      </c>
      <c r="H162" s="141">
        <f>SUM(H163:H185)-H168</f>
        <v>12582260.05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f>949741.49+20</f>
        <v>949761.49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801239.2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16919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209248.6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2685783.3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2112528.09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772715.77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206333.19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281061.83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305966.8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9900.91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171191.99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3290085.14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330262.94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424141.8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/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>
        <v>15120</v>
      </c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1089845</v>
      </c>
      <c r="H186" s="34">
        <f>H187+H199</f>
        <v>446627.44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749655</v>
      </c>
      <c r="H187" s="149">
        <f>H188+H196+H198</f>
        <v>123493.86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122068</v>
      </c>
      <c r="H188" s="150">
        <f>SUM(H189:H195)</f>
        <v>122679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118868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3772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>
        <v>39</v>
      </c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627587</v>
      </c>
      <c r="H196" s="38">
        <v>814.86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627587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340190</v>
      </c>
      <c r="H199" s="156">
        <f>H200+H201+H202+H203+H204</f>
        <v>323133.58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318500.77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4632.81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2550687</v>
      </c>
      <c r="H205" s="34">
        <f>H206+H213+H214+H215</f>
        <v>2523314.65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2550687</v>
      </c>
      <c r="H206" s="60">
        <f>H207+H208+H209+H210+H211+H212</f>
        <v>2523314.65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2456054.65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>
        <v>67260</v>
      </c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-469810</v>
      </c>
      <c r="H216" s="169">
        <f>H11-H126</f>
        <v>4823936.169999994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469810</v>
      </c>
      <c r="H217" s="169">
        <f>H218+H223+H228+H235+H243</f>
        <v>-4823936.17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-170232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>
        <v>-170232</v>
      </c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170232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>
        <v>170232</v>
      </c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-2131927.82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-2131927.82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2795549</v>
      </c>
      <c r="H243" s="186">
        <v>-2692008.35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40793745</v>
      </c>
      <c r="H244" s="34">
        <f>H245+H253+H254+H258+H277+H283+H294+H301+H327+H341</f>
        <v>34181087.51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6622037</v>
      </c>
      <c r="H245" s="190">
        <f>SUM(H246:H252)</f>
        <v>4993878.87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475981</v>
      </c>
      <c r="H246" s="192">
        <v>422754.55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4816444</v>
      </c>
      <c r="H247" s="192">
        <f>3897181.24+20</f>
        <v>3897201.24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627587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361835</v>
      </c>
      <c r="H250" s="192">
        <v>350789.5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340190</v>
      </c>
      <c r="H251" s="196">
        <f>H199</f>
        <v>323133.58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10792</v>
      </c>
      <c r="H254" s="204">
        <f>SUM(H255:H257)</f>
        <v>4917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10792</v>
      </c>
      <c r="H255" s="192">
        <v>4917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7525264</v>
      </c>
      <c r="H258" s="263">
        <f>SUM(H259:H276)</f>
        <v>6509392.4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956457</v>
      </c>
      <c r="H260" s="192">
        <v>847824.36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440689</v>
      </c>
      <c r="H262" s="192">
        <v>422963.55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/>
      <c r="H263" s="192"/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>
        <v>203883</v>
      </c>
      <c r="H265" s="192">
        <v>203852.5</v>
      </c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3939703</v>
      </c>
      <c r="H266" s="192">
        <v>3551767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/>
      <c r="H273" s="192"/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>
        <v>256951</v>
      </c>
      <c r="H274" s="192">
        <v>225622.87</v>
      </c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1727581</v>
      </c>
      <c r="H275" s="192">
        <v>1257362.12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1396830</v>
      </c>
      <c r="H277" s="204">
        <f>SUM(H278:H282)</f>
        <v>1103600.4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150000</v>
      </c>
      <c r="H278" s="192">
        <v>33720.12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828278</v>
      </c>
      <c r="H281" s="192">
        <v>726396.7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418552</v>
      </c>
      <c r="H282" s="201">
        <v>343483.58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3781656</v>
      </c>
      <c r="H283" s="190">
        <f>SUM(H284:H293)</f>
        <v>2523332.1399999997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250000</v>
      </c>
      <c r="H284" s="192">
        <v>34900</v>
      </c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333266</v>
      </c>
      <c r="H285" s="192">
        <v>275428.45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2265548</v>
      </c>
      <c r="H286" s="192">
        <v>1291133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286242</v>
      </c>
      <c r="H287" s="192">
        <v>287770.69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390000</v>
      </c>
      <c r="H289" s="192">
        <v>390000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20600</v>
      </c>
      <c r="H290" s="192">
        <v>15120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236000</v>
      </c>
      <c r="H291" s="192">
        <v>228980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33887</v>
      </c>
      <c r="H294" s="190">
        <f>SUM(H295:H300)</f>
        <v>30128.42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33887</v>
      </c>
      <c r="H296" s="192">
        <v>30128.42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4744369</v>
      </c>
      <c r="H301" s="190">
        <f>SUM(H302:H326)</f>
        <v>4247247.259999999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94000</v>
      </c>
      <c r="H306" s="192">
        <v>80195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32000</v>
      </c>
      <c r="H307" s="192">
        <v>55419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1235298</v>
      </c>
      <c r="H311" s="192">
        <v>1116883.19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1230672</v>
      </c>
      <c r="H312" s="192">
        <v>1049600.74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878543</v>
      </c>
      <c r="H313" s="192">
        <v>801176.26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598324</v>
      </c>
      <c r="H318" s="192">
        <v>509093.3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93000</v>
      </c>
      <c r="H319" s="192">
        <v>93000</v>
      </c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126429</v>
      </c>
      <c r="H323" s="192">
        <v>112642.8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456103</v>
      </c>
      <c r="H325" s="192">
        <v>429236.97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13130325</v>
      </c>
      <c r="H327" s="204">
        <f>SUM(H328:H340)</f>
        <v>11810688.170000002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4972763</v>
      </c>
      <c r="H328" s="192">
        <v>4320985.46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7340068</v>
      </c>
      <c r="H331" s="192">
        <v>6753682.93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695494</v>
      </c>
      <c r="H337" s="192">
        <v>642019.8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122000</v>
      </c>
      <c r="H338" s="192">
        <v>93999.98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3548585</v>
      </c>
      <c r="H341" s="190">
        <f>SUM(H342:H357)</f>
        <v>2957902.85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448151</v>
      </c>
      <c r="H344" s="192">
        <v>386805.7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449652</v>
      </c>
      <c r="H345" s="192">
        <v>404385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>
        <v>74400</v>
      </c>
      <c r="H346" s="192">
        <v>16905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584800</v>
      </c>
      <c r="H350" s="192">
        <v>523351.8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125654</v>
      </c>
      <c r="H351" s="192">
        <v>117853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748463</v>
      </c>
      <c r="H354" s="213">
        <f>534101.5+6000</f>
        <v>540101.5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26775</v>
      </c>
      <c r="H355" s="192">
        <v>10111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1090690</v>
      </c>
      <c r="H356" s="192">
        <f>964389.85-6000</f>
        <v>958389.85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11628690.4</v>
      </c>
      <c r="H361" s="60">
        <f>H362+H363+H364+H365+H366+H367+H369</f>
        <v>9496762.58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11628690.4</v>
      </c>
      <c r="H367" s="38">
        <v>9496762.58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4903611.71</v>
      </c>
      <c r="H370" s="236">
        <f>H371+H378+H379+H380+H381+H382+H383+H384</f>
        <v>7595620.06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4203611.71</v>
      </c>
      <c r="H371" s="85">
        <f>SUM(H372:H373)</f>
        <v>6895620.06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2951921</v>
      </c>
      <c r="H372" s="38">
        <f>2354433-946371</f>
        <v>1408062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1251690.71</v>
      </c>
      <c r="H373" s="38">
        <v>5487558.06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74128.1</v>
      </c>
      <c r="H374" s="38">
        <v>74128.1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700000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38419537</v>
      </c>
      <c r="H385" s="269">
        <f>H12+H24+H88+H100</f>
        <v>37102592.29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 t="s">
        <v>559</v>
      </c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-1.2228413892650503</v>
      </c>
      <c r="H388" s="270">
        <f>IF(H385&lt;&gt;0,(H216+H242)/H385*100,"")</f>
        <v>13.001614906838075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Vahe=-51000</v>
      </c>
      <c r="H393" s="253" t="str">
        <f>IF(ROUND(H132,2)=ROUND(H354,2),"OK",CONCATENATE("Vahe=",ROUND(H132-H354,2)))</f>
        <v>Vahe=-51000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str">
        <f>IF(ROUND(G383-H221-H226,2)=ROUND(H383,2),"OK")</f>
        <v>OK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2009-12-07T09:27:30Z</dcterms:modified>
  <cp:category/>
  <cp:version/>
  <cp:contentType/>
  <cp:contentStatus/>
</cp:coreProperties>
</file>